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trusheva\Documents\САЙТ НИФИ\"/>
    </mc:Choice>
  </mc:AlternateContent>
  <bookViews>
    <workbookView xWindow="240" yWindow="30" windowWidth="23640" windowHeight="1003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F9" i="1" l="1"/>
  <c r="F8" i="1" s="1"/>
  <c r="F7" i="1" s="1"/>
  <c r="F6" i="1" s="1"/>
  <c r="D32" i="1"/>
  <c r="C32" i="1"/>
  <c r="C12" i="1"/>
  <c r="F23" i="1"/>
  <c r="F17" i="1"/>
  <c r="F12" i="1"/>
  <c r="C23" i="1" l="1"/>
  <c r="D17" i="1"/>
  <c r="C17" i="1"/>
  <c r="D9" i="1"/>
  <c r="C9" i="1"/>
  <c r="C8" i="1" l="1"/>
  <c r="C7" i="1" s="1"/>
  <c r="D23" i="1"/>
  <c r="D12" i="1"/>
  <c r="D8" i="1" l="1"/>
  <c r="D7" i="1" s="1"/>
  <c r="G31" i="1"/>
  <c r="G22" i="1"/>
  <c r="D6" i="1" l="1"/>
  <c r="C6" i="1"/>
  <c r="H22" i="1" l="1"/>
  <c r="G15" i="1"/>
  <c r="H15" i="1"/>
  <c r="E15" i="1"/>
  <c r="E22" i="1"/>
  <c r="E23" i="1"/>
  <c r="H7" i="1" l="1"/>
  <c r="H8" i="1"/>
  <c r="H9" i="1"/>
  <c r="H10" i="1"/>
  <c r="H11" i="1"/>
  <c r="H12" i="1"/>
  <c r="H13" i="1"/>
  <c r="H14" i="1"/>
  <c r="H16" i="1"/>
  <c r="H17" i="1"/>
  <c r="H18" i="1"/>
  <c r="H19" i="1"/>
  <c r="H20" i="1"/>
  <c r="H21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G7" i="1"/>
  <c r="G8" i="1"/>
  <c r="G9" i="1"/>
  <c r="G10" i="1"/>
  <c r="G11" i="1"/>
  <c r="G12" i="1"/>
  <c r="G13" i="1"/>
  <c r="G14" i="1"/>
  <c r="G16" i="1"/>
  <c r="G17" i="1"/>
  <c r="G18" i="1"/>
  <c r="G19" i="1"/>
  <c r="G20" i="1"/>
  <c r="G21" i="1"/>
  <c r="G23" i="1"/>
  <c r="G24" i="1"/>
  <c r="G25" i="1"/>
  <c r="G26" i="1"/>
  <c r="G27" i="1"/>
  <c r="G28" i="1"/>
  <c r="G29" i="1"/>
  <c r="G30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6" i="1"/>
  <c r="E7" i="1"/>
  <c r="E8" i="1"/>
  <c r="E9" i="1"/>
  <c r="E10" i="1"/>
  <c r="E11" i="1"/>
  <c r="E12" i="1"/>
  <c r="E13" i="1"/>
  <c r="E14" i="1"/>
  <c r="E16" i="1"/>
  <c r="E17" i="1"/>
  <c r="E18" i="1"/>
  <c r="E20" i="1"/>
  <c r="E21" i="1"/>
  <c r="E24" i="1"/>
  <c r="E25" i="1"/>
  <c r="E26" i="1"/>
  <c r="E27" i="1"/>
  <c r="E28" i="1"/>
  <c r="E29" i="1"/>
  <c r="E30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6" i="1"/>
</calcChain>
</file>

<file path=xl/sharedStrings.xml><?xml version="1.0" encoding="utf-8"?>
<sst xmlns="http://schemas.openxmlformats.org/spreadsheetml/2006/main" count="85" uniqueCount="85">
  <si>
    <t>(тыс. рублей)</t>
  </si>
  <si>
    <t>Наименование показателя</t>
  </si>
  <si>
    <t>Код классификации доходов бюджетов</t>
  </si>
  <si>
    <t>% исполнения прогноза</t>
  </si>
  <si>
    <t>в %</t>
  </si>
  <si>
    <t>в сумме</t>
  </si>
  <si>
    <t>ДОХОДЫ БЮДЖЕТА ВСЕГО, в том числе:</t>
  </si>
  <si>
    <t>НАЛОГОВЫЕ И НЕНАЛОГОВЫЕ ДОХОДЫ</t>
  </si>
  <si>
    <t>000  1  00  00000  00  0000  000</t>
  </si>
  <si>
    <t>НАЛОГОВЫЕ ДОХОДЫ</t>
  </si>
  <si>
    <t>НАЛОГИ НА ПРИБЫЛЬ, ДОХОДЫ</t>
  </si>
  <si>
    <t>000  1  01  00000  00  0000  000</t>
  </si>
  <si>
    <t>Налог на прибыль организаций</t>
  </si>
  <si>
    <t>000  1  01  01000  00  0000  110</t>
  </si>
  <si>
    <t>Налог на доходы физических лиц</t>
  </si>
  <si>
    <t>000  1  01  02000  01  0000  110</t>
  </si>
  <si>
    <t>НАЛОГИ НА ТОВАРЫ (РАБОТЫ, УСЛУГИ), РЕАЛИЗУЕМЫЕ НА ТЕРРИТОРИИ РОССИЙСКОЙ ФЕДЕРАЦИИ</t>
  </si>
  <si>
    <t>000  1  03  00000  00  0000  000</t>
  </si>
  <si>
    <t>Акцизы на спирт, спиртосодержащую и алкогольную продукцию, включая пиво</t>
  </si>
  <si>
    <t>Доходы от уплаты акцизов на алкогольную продукцию</t>
  </si>
  <si>
    <t>Доходы от уплаты акцизов на нефтепродукты</t>
  </si>
  <si>
    <t>НАЛОГИ НА СОВОКУПНЫЙ ДОХОД</t>
  </si>
  <si>
    <t>000  1  05  00000  00  0000  000</t>
  </si>
  <si>
    <t>Налог, взимаемый в связи с применением упрощенной системы налогообложения</t>
  </si>
  <si>
    <t>000  1  05  01000  00  0000  110</t>
  </si>
  <si>
    <t>Единый налог на вмененный доход</t>
  </si>
  <si>
    <t>000  1  05  02000  02  0000  110</t>
  </si>
  <si>
    <t>Единый сельскохозяйственный налог</t>
  </si>
  <si>
    <t>000  1  05  03000  01  0000  110</t>
  </si>
  <si>
    <t>Налог, взимаемый в связи с применением патентной системы налогообложения</t>
  </si>
  <si>
    <t>000  1  05  04000  02  0000  110</t>
  </si>
  <si>
    <t>НАЛОГИ НА ИМУЩЕСТВО</t>
  </si>
  <si>
    <t>000  1  06  00000  00  0000  000</t>
  </si>
  <si>
    <t>Налог на имущество физических лиц</t>
  </si>
  <si>
    <t>000  1  06  01000  00  0000  110</t>
  </si>
  <si>
    <t>Налог на имущество организаций</t>
  </si>
  <si>
    <t>000  1  06  02000  02  0000  110</t>
  </si>
  <si>
    <t>Транспортный налог</t>
  </si>
  <si>
    <t>000  1  06  04000  02  0000  110</t>
  </si>
  <si>
    <t>Налог на игорный бизнес</t>
  </si>
  <si>
    <t>000  1  06  05000  02  0000  110</t>
  </si>
  <si>
    <t>Земельный налог</t>
  </si>
  <si>
    <t>000  1  06  06000  00  0000  110</t>
  </si>
  <si>
    <t>НАЛОГИ, СБОРЫ И РЕГУЛЯРНЫЕ ПЛАТЕЖИ ЗА ПОЛЬЗОВАНИЕ ПРИРОДНЫМИ РЕСУРСАМИ</t>
  </si>
  <si>
    <t>000  1  07  00000  00  0000  000</t>
  </si>
  <si>
    <t>ГОСУДАРСТВЕННАЯ ПОШЛИНА</t>
  </si>
  <si>
    <t>000  1  08  00000  00  0000  000</t>
  </si>
  <si>
    <t>ЗАДОЛЖЕННОСТЬ И ПЕРЕРАСЧЕТЫ ПО ОТМЕНЕННЫМ НАЛОГАМ, СБОРАМ И ИНЫМ ОБЯЗАТЕЛЬНЫМ ПЛАТЕЖАМ</t>
  </si>
  <si>
    <t>000  1  09  00000  00  0000  000</t>
  </si>
  <si>
    <t>НЕНАЛОГОВЫЕ ДОХОДЫ</t>
  </si>
  <si>
    <t>ДОХОДЫ ОТ ИСПОЛЬЗОВАНИЯ ИМУЩЕСТВА, НАХОДЯЩЕГОСЯ В ГОСУДАРСТВЕННОЙ И МУНИЦИПАЛЬНОЙ СОБСТВЕННОСТИ</t>
  </si>
  <si>
    <t>000  1  11  00000  00  0000  000</t>
  </si>
  <si>
    <t>ПЛАТЕЖИ ПРИ ПОЛЬЗОВАНИИ ПРИРОДНЫМИ РЕСУРСАМИ</t>
  </si>
  <si>
    <t>000  1  12  00000  00  0000  000</t>
  </si>
  <si>
    <t>ДОХОДЫ ОТ ОКАЗАНИЯ ПЛАТНЫХ УСЛУГ (РАБОТ) И КОМПЕНСАЦИИ ЗАТРАТ ГОСУДАРСТВА</t>
  </si>
  <si>
    <t>000  1  13  00000  00  0000  000</t>
  </si>
  <si>
    <t>ДОХОДЫ ОТ ПРОДАЖИ МАТЕРИАЛЬНЫХ И НЕМАТЕРИАЛЬНЫХ АКТИВОВ</t>
  </si>
  <si>
    <t>000  1  14  00000  00  0000  000</t>
  </si>
  <si>
    <t>АДМИНИСТРАТИВНЫЕ ПЛАТЕЖИ И СБОРЫ</t>
  </si>
  <si>
    <t>000  1  15  00000  00  0000  000</t>
  </si>
  <si>
    <t>ШТРАФЫ, САНКЦИИ, ВОЗМЕЩЕНИЕ УЩЕРБА</t>
  </si>
  <si>
    <t>000  1  16  00000  00  0000  000</t>
  </si>
  <si>
    <t>ПРОЧИЕ НЕНАЛОГОВЫЕ ДОХОДЫ</t>
  </si>
  <si>
    <t>000  1  17  00000  00  0000  000</t>
  </si>
  <si>
    <t>БЕЗВОЗМЕЗДНЫЕ ПОСТУПЛЕНИЯ</t>
  </si>
  <si>
    <t>000  2  00  00000  00  0000  000</t>
  </si>
  <si>
    <t>БЕЗВОЗМЕЗДНЫЕ ПОСТУПЛЕНИЯ ОТ ДРУГИХ БЮДЖЕТОВ БЮДЖЕТНОЙ СИСТЕМЫ РОССИЙСКОЙ ФЕДЕРАЦИИ</t>
  </si>
  <si>
    <t>000  2  02  00000  00  0000  151</t>
  </si>
  <si>
    <t>Дотации бюджетам бюджетной системы Российской Федерации</t>
  </si>
  <si>
    <t>000  2  02  10000  00 0000  151</t>
  </si>
  <si>
    <t>Субсидии бюджетам бюджетной системы Российской Федерации (межбюджетные субсидии)</t>
  </si>
  <si>
    <t>000  2  02  20000  00  0000  151</t>
  </si>
  <si>
    <t>Субвенции бюджетам бюджетной системы Российской Федерации</t>
  </si>
  <si>
    <t>000  2  02  30000  00  0000  151</t>
  </si>
  <si>
    <t>Иные межбюджетные трансферты</t>
  </si>
  <si>
    <t>000  2  02  40000  00  0000  151</t>
  </si>
  <si>
    <t>Доходы от уплаты акцизов на спирт и спиртосодержащую продукцию</t>
  </si>
  <si>
    <t>Налог на профессиональный доход</t>
  </si>
  <si>
    <t>000  1  05  06000  01  0000  110</t>
  </si>
  <si>
    <t>Исполнено на 01.04.2024</t>
  </si>
  <si>
    <t xml:space="preserve">Исполнено за аналогичный период 2023 года (на 01.04.2023) </t>
  </si>
  <si>
    <t>Сведения об исполнении консолидированного бюджета Кировской области в 2024 году по доходам в разрезе видов доходов, а также в сравнении с поступлениями 2023 года</t>
  </si>
  <si>
    <t>Сравнение поступлений в 2024 году с поступлениями за аналогичный период 2023 года</t>
  </si>
  <si>
    <t>за I квартал 2024 года</t>
  </si>
  <si>
    <t>Прогноз доходов на 2024 год по состоянию на отчетную дату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</si>
</sst>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2"/>
      <color theme="1"/>
      <name val="Times New Roman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 applyAlignment="1">
      <alignment vertical="top" wrapText="1"/>
    </xf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center"/>
    </xf>
    <xf numFmtId="0" fontId="1" fillId="0" borderId="0" xfId="0" applyFont="1"/>
    <xf numFmtId="0" fontId="0" fillId="0" borderId="0" xfId="0" applyAlignment="1">
      <alignment vertical="top"/>
    </xf>
    <xf numFmtId="164" fontId="0" fillId="0" borderId="1" xfId="0" applyNumberForma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top" wrapText="1"/>
    </xf>
    <xf numFmtId="164" fontId="0" fillId="0" borderId="2" xfId="0" applyNumberFormat="1" applyBorder="1" applyAlignment="1">
      <alignment horizontal="center" vertical="top" wrapText="1"/>
    </xf>
    <xf numFmtId="164" fontId="0" fillId="0" borderId="3" xfId="0" applyNumberForma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164" fontId="0" fillId="0" borderId="1" xfId="0" applyNumberForma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5"/>
  <sheetViews>
    <sheetView tabSelected="1" workbookViewId="0">
      <selection activeCell="M17" sqref="M17"/>
    </sheetView>
  </sheetViews>
  <sheetFormatPr defaultRowHeight="15.75" x14ac:dyDescent="0.25"/>
  <cols>
    <col min="1" max="1" width="50.125" customWidth="1"/>
    <col min="2" max="2" width="29.625" style="4" customWidth="1"/>
    <col min="3" max="3" width="18.375" style="2" customWidth="1"/>
    <col min="4" max="4" width="16.125" style="2" customWidth="1"/>
    <col min="5" max="5" width="13.5" style="2" customWidth="1"/>
    <col min="6" max="6" width="16.125" style="2" customWidth="1"/>
    <col min="7" max="7" width="8.875" style="2" customWidth="1"/>
    <col min="8" max="8" width="16.125" style="2" customWidth="1"/>
  </cols>
  <sheetData>
    <row r="1" spans="1:8" x14ac:dyDescent="0.25">
      <c r="A1" s="14" t="s">
        <v>81</v>
      </c>
      <c r="B1" s="14"/>
      <c r="C1" s="14"/>
      <c r="D1" s="14"/>
      <c r="E1" s="14"/>
      <c r="F1" s="14"/>
      <c r="G1" s="14"/>
      <c r="H1" s="14"/>
    </row>
    <row r="2" spans="1:8" x14ac:dyDescent="0.25">
      <c r="A2" s="18" t="s">
        <v>83</v>
      </c>
      <c r="B2" s="18"/>
      <c r="C2" s="18"/>
      <c r="D2" s="18"/>
      <c r="E2" s="18"/>
      <c r="F2" s="18"/>
      <c r="G2" s="18"/>
      <c r="H2" s="18"/>
    </row>
    <row r="3" spans="1:8" x14ac:dyDescent="0.25">
      <c r="H3" s="2" t="s">
        <v>0</v>
      </c>
    </row>
    <row r="4" spans="1:8" s="10" customFormat="1" ht="68.25" customHeight="1" x14ac:dyDescent="0.25">
      <c r="A4" s="15" t="s">
        <v>1</v>
      </c>
      <c r="B4" s="15" t="s">
        <v>2</v>
      </c>
      <c r="C4" s="19" t="s">
        <v>84</v>
      </c>
      <c r="D4" s="13" t="s">
        <v>79</v>
      </c>
      <c r="E4" s="13" t="s">
        <v>3</v>
      </c>
      <c r="F4" s="16" t="s">
        <v>80</v>
      </c>
      <c r="G4" s="13" t="s">
        <v>82</v>
      </c>
      <c r="H4" s="13"/>
    </row>
    <row r="5" spans="1:8" s="10" customFormat="1" ht="22.5" customHeight="1" x14ac:dyDescent="0.25">
      <c r="A5" s="15"/>
      <c r="B5" s="15"/>
      <c r="C5" s="19"/>
      <c r="D5" s="13"/>
      <c r="E5" s="13"/>
      <c r="F5" s="17"/>
      <c r="G5" s="11" t="s">
        <v>4</v>
      </c>
      <c r="H5" s="11" t="s">
        <v>5</v>
      </c>
    </row>
    <row r="6" spans="1:8" s="9" customFormat="1" x14ac:dyDescent="0.25">
      <c r="A6" s="6" t="s">
        <v>6</v>
      </c>
      <c r="B6" s="7"/>
      <c r="C6" s="8">
        <f>C7+C40</f>
        <v>113233971.58500001</v>
      </c>
      <c r="D6" s="8">
        <f>D7+D40</f>
        <v>28313753.517009996</v>
      </c>
      <c r="E6" s="8">
        <f>D6/C6*100</f>
        <v>25.004645797269458</v>
      </c>
      <c r="F6" s="8">
        <f>F7+F40</f>
        <v>24273837.46844</v>
      </c>
      <c r="G6" s="8">
        <f>D6/F6*100</f>
        <v>116.6430876610365</v>
      </c>
      <c r="H6" s="8">
        <f>D6-F6</f>
        <v>4039916.0485699959</v>
      </c>
    </row>
    <row r="7" spans="1:8" x14ac:dyDescent="0.25">
      <c r="A7" s="6" t="s">
        <v>7</v>
      </c>
      <c r="B7" s="7" t="s">
        <v>8</v>
      </c>
      <c r="C7" s="8">
        <f>C8+C32</f>
        <v>73732194.204999998</v>
      </c>
      <c r="D7" s="8">
        <f>D8+D32</f>
        <v>17092268.564009998</v>
      </c>
      <c r="E7" s="8">
        <f t="shared" ref="E7:E45" si="0">D7/C7*100</f>
        <v>23.181554202073265</v>
      </c>
      <c r="F7" s="8">
        <f>F8+F32</f>
        <v>14586175.499439999</v>
      </c>
      <c r="G7" s="8">
        <f t="shared" ref="G7:G45" si="1">D7/F7*100</f>
        <v>117.18128967162238</v>
      </c>
      <c r="H7" s="8">
        <f t="shared" ref="H7:H45" si="2">D7-F7</f>
        <v>2506093.0645699985</v>
      </c>
    </row>
    <row r="8" spans="1:8" x14ac:dyDescent="0.25">
      <c r="A8" s="1" t="s">
        <v>9</v>
      </c>
      <c r="B8" s="5"/>
      <c r="C8" s="3">
        <f>C9+C12+C17+C23+C29+C30+C31</f>
        <v>67771364.459999993</v>
      </c>
      <c r="D8" s="3">
        <f>D9+D12+D17+D23+D29+D30+D31</f>
        <v>15413084.064109998</v>
      </c>
      <c r="E8" s="12">
        <f t="shared" si="0"/>
        <v>22.742767814874242</v>
      </c>
      <c r="F8" s="3">
        <f>F9+F12+F17+F23+F29+F30+F31</f>
        <v>13118727.249439999</v>
      </c>
      <c r="G8" s="12">
        <f t="shared" si="1"/>
        <v>117.48917231866329</v>
      </c>
      <c r="H8" s="12">
        <f t="shared" si="2"/>
        <v>2294356.8146699984</v>
      </c>
    </row>
    <row r="9" spans="1:8" x14ac:dyDescent="0.25">
      <c r="A9" s="1" t="s">
        <v>10</v>
      </c>
      <c r="B9" s="5" t="s">
        <v>11</v>
      </c>
      <c r="C9" s="3">
        <f>C10+C11</f>
        <v>42014394.138999999</v>
      </c>
      <c r="D9" s="3">
        <f>D10+D11</f>
        <v>10308629.61585</v>
      </c>
      <c r="E9" s="12">
        <f t="shared" si="0"/>
        <v>24.535947327349369</v>
      </c>
      <c r="F9" s="3">
        <f>F10+F11</f>
        <v>8233179.3581800004</v>
      </c>
      <c r="G9" s="12">
        <f t="shared" si="1"/>
        <v>125.20836929913295</v>
      </c>
      <c r="H9" s="12">
        <f t="shared" si="2"/>
        <v>2075450.2576699993</v>
      </c>
    </row>
    <row r="10" spans="1:8" x14ac:dyDescent="0.25">
      <c r="A10" s="1" t="s">
        <v>12</v>
      </c>
      <c r="B10" s="5" t="s">
        <v>13</v>
      </c>
      <c r="C10" s="3">
        <v>13213116.1</v>
      </c>
      <c r="D10" s="3">
        <v>4763396.43554</v>
      </c>
      <c r="E10" s="12">
        <f t="shared" si="0"/>
        <v>36.050515256881759</v>
      </c>
      <c r="F10" s="3">
        <v>4212585.3792500002</v>
      </c>
      <c r="G10" s="12">
        <f t="shared" si="1"/>
        <v>113.07536837124152</v>
      </c>
      <c r="H10" s="12">
        <f t="shared" si="2"/>
        <v>550811.05628999975</v>
      </c>
    </row>
    <row r="11" spans="1:8" x14ac:dyDescent="0.25">
      <c r="A11" s="1" t="s">
        <v>14</v>
      </c>
      <c r="B11" s="5" t="s">
        <v>15</v>
      </c>
      <c r="C11" s="3">
        <v>28801278.039000001</v>
      </c>
      <c r="D11" s="3">
        <v>5545233.1803099997</v>
      </c>
      <c r="E11" s="12">
        <f t="shared" si="0"/>
        <v>19.253427479159647</v>
      </c>
      <c r="F11" s="3">
        <v>4020593.9789300002</v>
      </c>
      <c r="G11" s="12">
        <f t="shared" si="1"/>
        <v>137.9207452771879</v>
      </c>
      <c r="H11" s="12">
        <f t="shared" si="2"/>
        <v>1524639.2013799995</v>
      </c>
    </row>
    <row r="12" spans="1:8" ht="47.25" x14ac:dyDescent="0.25">
      <c r="A12" s="1" t="s">
        <v>16</v>
      </c>
      <c r="B12" s="5" t="s">
        <v>17</v>
      </c>
      <c r="C12" s="3">
        <f>SUM(C13:C16)</f>
        <v>10792285.686999999</v>
      </c>
      <c r="D12" s="3">
        <f>SUM(D13:D16)</f>
        <v>2546208.1603700002</v>
      </c>
      <c r="E12" s="12">
        <f t="shared" si="0"/>
        <v>23.592853582787114</v>
      </c>
      <c r="F12" s="3">
        <f>SUM(F13:F16)</f>
        <v>2456409.1477999999</v>
      </c>
      <c r="G12" s="12">
        <f t="shared" si="1"/>
        <v>103.65570257912553</v>
      </c>
      <c r="H12" s="12">
        <f t="shared" si="2"/>
        <v>89799.012570000254</v>
      </c>
    </row>
    <row r="13" spans="1:8" ht="31.5" x14ac:dyDescent="0.25">
      <c r="A13" s="1" t="s">
        <v>18</v>
      </c>
      <c r="B13" s="5"/>
      <c r="C13" s="3">
        <v>1284971</v>
      </c>
      <c r="D13" s="3">
        <v>207076.84542</v>
      </c>
      <c r="E13" s="12">
        <f t="shared" si="0"/>
        <v>16.115293296113297</v>
      </c>
      <c r="F13" s="3">
        <v>284174.44290999998</v>
      </c>
      <c r="G13" s="12">
        <f t="shared" si="1"/>
        <v>72.869623073593104</v>
      </c>
      <c r="H13" s="12">
        <f t="shared" si="2"/>
        <v>-77097.597489999986</v>
      </c>
    </row>
    <row r="14" spans="1:8" x14ac:dyDescent="0.25">
      <c r="A14" s="1" t="s">
        <v>19</v>
      </c>
      <c r="B14" s="5"/>
      <c r="C14" s="3">
        <v>1778993.9</v>
      </c>
      <c r="D14" s="3">
        <v>373592.74777000002</v>
      </c>
      <c r="E14" s="12">
        <f t="shared" si="0"/>
        <v>21.000226463395968</v>
      </c>
      <c r="F14" s="3">
        <v>391203.27095999999</v>
      </c>
      <c r="G14" s="12">
        <f t="shared" si="1"/>
        <v>95.498370157594962</v>
      </c>
      <c r="H14" s="12">
        <f t="shared" si="2"/>
        <v>-17610.523189999978</v>
      </c>
    </row>
    <row r="15" spans="1:8" ht="31.5" x14ac:dyDescent="0.25">
      <c r="A15" s="1" t="s">
        <v>76</v>
      </c>
      <c r="B15" s="5"/>
      <c r="C15" s="3">
        <v>1900</v>
      </c>
      <c r="D15" s="3">
        <v>741.24</v>
      </c>
      <c r="E15" s="12">
        <f t="shared" si="0"/>
        <v>39.012631578947371</v>
      </c>
      <c r="F15" s="3">
        <v>934.26442999999995</v>
      </c>
      <c r="G15" s="12">
        <f t="shared" si="1"/>
        <v>79.339422137691798</v>
      </c>
      <c r="H15" s="12">
        <f t="shared" si="2"/>
        <v>-193.02442999999994</v>
      </c>
    </row>
    <row r="16" spans="1:8" x14ac:dyDescent="0.25">
      <c r="A16" s="1" t="s">
        <v>20</v>
      </c>
      <c r="B16" s="5"/>
      <c r="C16" s="3">
        <v>7726420.7869999995</v>
      </c>
      <c r="D16" s="3">
        <v>1964797.32718</v>
      </c>
      <c r="E16" s="12">
        <f t="shared" si="0"/>
        <v>25.429592580381428</v>
      </c>
      <c r="F16" s="3">
        <v>1780097.1695000001</v>
      </c>
      <c r="G16" s="12">
        <f t="shared" si="1"/>
        <v>110.37584693940494</v>
      </c>
      <c r="H16" s="12">
        <f t="shared" si="2"/>
        <v>184700.15767999995</v>
      </c>
    </row>
    <row r="17" spans="1:8" x14ac:dyDescent="0.25">
      <c r="A17" s="1" t="s">
        <v>21</v>
      </c>
      <c r="B17" s="5" t="s">
        <v>22</v>
      </c>
      <c r="C17" s="3">
        <f>SUM(C18:C22)</f>
        <v>7353828.3169999998</v>
      </c>
      <c r="D17" s="3">
        <f>SUM(D18:D22)</f>
        <v>1255449.61894</v>
      </c>
      <c r="E17" s="12">
        <f t="shared" si="0"/>
        <v>17.07205505515747</v>
      </c>
      <c r="F17" s="3">
        <f>SUM(F18:F22)</f>
        <v>1057752.5216099999</v>
      </c>
      <c r="G17" s="12">
        <f t="shared" si="1"/>
        <v>118.69029789965295</v>
      </c>
      <c r="H17" s="12">
        <f t="shared" si="2"/>
        <v>197697.09733000002</v>
      </c>
    </row>
    <row r="18" spans="1:8" ht="31.5" x14ac:dyDescent="0.25">
      <c r="A18" s="1" t="s">
        <v>23</v>
      </c>
      <c r="B18" s="5" t="s">
        <v>24</v>
      </c>
      <c r="C18" s="3">
        <v>6784018.3169999998</v>
      </c>
      <c r="D18" s="3">
        <v>1042660.43296</v>
      </c>
      <c r="E18" s="12">
        <f t="shared" si="0"/>
        <v>15.369363469246661</v>
      </c>
      <c r="F18" s="3">
        <v>1039514.94463</v>
      </c>
      <c r="G18" s="12">
        <f t="shared" si="1"/>
        <v>100.30259192965423</v>
      </c>
      <c r="H18" s="12">
        <f t="shared" si="2"/>
        <v>3145.4883299999638</v>
      </c>
    </row>
    <row r="19" spans="1:8" x14ac:dyDescent="0.25">
      <c r="A19" s="1" t="s">
        <v>25</v>
      </c>
      <c r="B19" s="5" t="s">
        <v>26</v>
      </c>
      <c r="C19" s="3"/>
      <c r="D19" s="3">
        <v>302.46938</v>
      </c>
      <c r="E19" s="12"/>
      <c r="F19" s="3">
        <v>-5070.3286600000001</v>
      </c>
      <c r="G19" s="12">
        <f t="shared" si="1"/>
        <v>-5.9654787743088828</v>
      </c>
      <c r="H19" s="12">
        <f t="shared" si="2"/>
        <v>5372.7980399999997</v>
      </c>
    </row>
    <row r="20" spans="1:8" x14ac:dyDescent="0.25">
      <c r="A20" s="1" t="s">
        <v>27</v>
      </c>
      <c r="B20" s="5" t="s">
        <v>28</v>
      </c>
      <c r="C20" s="3">
        <v>10747</v>
      </c>
      <c r="D20" s="3">
        <v>4998.2589699999999</v>
      </c>
      <c r="E20" s="12">
        <f t="shared" si="0"/>
        <v>46.508411370615057</v>
      </c>
      <c r="F20" s="3">
        <v>6934.4034600000005</v>
      </c>
      <c r="G20" s="12">
        <f t="shared" si="1"/>
        <v>72.0791485357271</v>
      </c>
      <c r="H20" s="12">
        <f t="shared" si="2"/>
        <v>-1936.1444900000006</v>
      </c>
    </row>
    <row r="21" spans="1:8" ht="31.5" x14ac:dyDescent="0.25">
      <c r="A21" s="1" t="s">
        <v>29</v>
      </c>
      <c r="B21" s="5" t="s">
        <v>30</v>
      </c>
      <c r="C21" s="3">
        <v>376263</v>
      </c>
      <c r="D21" s="3">
        <v>149209.89416</v>
      </c>
      <c r="E21" s="12">
        <f t="shared" si="0"/>
        <v>39.655744561649698</v>
      </c>
      <c r="F21" s="3">
        <v>-16676.222089999999</v>
      </c>
      <c r="G21" s="12">
        <f t="shared" si="1"/>
        <v>-894.74638413141929</v>
      </c>
      <c r="H21" s="12">
        <f t="shared" si="2"/>
        <v>165886.11624999999</v>
      </c>
    </row>
    <row r="22" spans="1:8" x14ac:dyDescent="0.25">
      <c r="A22" s="1" t="s">
        <v>77</v>
      </c>
      <c r="B22" s="5" t="s">
        <v>78</v>
      </c>
      <c r="C22" s="3">
        <v>182800</v>
      </c>
      <c r="D22" s="3">
        <v>58278.563470000001</v>
      </c>
      <c r="E22" s="12">
        <f t="shared" si="0"/>
        <v>31.881052226477024</v>
      </c>
      <c r="F22" s="3">
        <v>33049.724269999999</v>
      </c>
      <c r="G22" s="12">
        <f t="shared" si="1"/>
        <v>176.33600508704032</v>
      </c>
      <c r="H22" s="12">
        <f t="shared" si="2"/>
        <v>25228.839200000002</v>
      </c>
    </row>
    <row r="23" spans="1:8" x14ac:dyDescent="0.25">
      <c r="A23" s="1" t="s">
        <v>31</v>
      </c>
      <c r="B23" s="5" t="s">
        <v>32</v>
      </c>
      <c r="C23" s="3">
        <f>SUM(C24:C28)</f>
        <v>7145464.3169999998</v>
      </c>
      <c r="D23" s="3">
        <f>SUM(D24:D28)</f>
        <v>1205711.5884799999</v>
      </c>
      <c r="E23" s="12">
        <f t="shared" si="0"/>
        <v>16.873803226635019</v>
      </c>
      <c r="F23" s="3">
        <f>SUM(F24:F28)</f>
        <v>1270077.65912</v>
      </c>
      <c r="G23" s="12">
        <f t="shared" si="1"/>
        <v>94.932115357056404</v>
      </c>
      <c r="H23" s="12">
        <f t="shared" si="2"/>
        <v>-64366.070640000049</v>
      </c>
    </row>
    <row r="24" spans="1:8" x14ac:dyDescent="0.25">
      <c r="A24" s="1" t="s">
        <v>33</v>
      </c>
      <c r="B24" s="5" t="s">
        <v>34</v>
      </c>
      <c r="C24" s="3">
        <v>890972.1</v>
      </c>
      <c r="D24" s="3">
        <v>29712.06554</v>
      </c>
      <c r="E24" s="12">
        <f t="shared" si="0"/>
        <v>3.3347919132372379</v>
      </c>
      <c r="F24" s="3">
        <v>-4468.6703200000002</v>
      </c>
      <c r="G24" s="12">
        <f t="shared" si="1"/>
        <v>-664.89723815651723</v>
      </c>
      <c r="H24" s="12">
        <f t="shared" si="2"/>
        <v>34180.735860000001</v>
      </c>
    </row>
    <row r="25" spans="1:8" x14ac:dyDescent="0.25">
      <c r="A25" s="1" t="s">
        <v>35</v>
      </c>
      <c r="B25" s="5" t="s">
        <v>36</v>
      </c>
      <c r="C25" s="3">
        <v>4227428.0710000005</v>
      </c>
      <c r="D25" s="3">
        <v>956784.05906</v>
      </c>
      <c r="E25" s="12">
        <f t="shared" si="0"/>
        <v>22.632769688584485</v>
      </c>
      <c r="F25" s="3">
        <v>1082810.82048</v>
      </c>
      <c r="G25" s="12">
        <f t="shared" si="1"/>
        <v>88.361146837807411</v>
      </c>
      <c r="H25" s="12">
        <f t="shared" si="2"/>
        <v>-126026.76142</v>
      </c>
    </row>
    <row r="26" spans="1:8" x14ac:dyDescent="0.25">
      <c r="A26" s="1" t="s">
        <v>37</v>
      </c>
      <c r="B26" s="5" t="s">
        <v>38</v>
      </c>
      <c r="C26" s="3">
        <v>1508273</v>
      </c>
      <c r="D26" s="3">
        <v>127537.712</v>
      </c>
      <c r="E26" s="12">
        <f t="shared" si="0"/>
        <v>8.4558771522131604</v>
      </c>
      <c r="F26" s="3">
        <v>112070.98357</v>
      </c>
      <c r="G26" s="12">
        <f t="shared" si="1"/>
        <v>113.80083223802477</v>
      </c>
      <c r="H26" s="12">
        <f t="shared" si="2"/>
        <v>15466.728430000003</v>
      </c>
    </row>
    <row r="27" spans="1:8" x14ac:dyDescent="0.25">
      <c r="A27" s="1" t="s">
        <v>39</v>
      </c>
      <c r="B27" s="5" t="s">
        <v>40</v>
      </c>
      <c r="C27" s="3">
        <v>1680</v>
      </c>
      <c r="D27" s="3">
        <v>392</v>
      </c>
      <c r="E27" s="12">
        <f t="shared" si="0"/>
        <v>23.333333333333332</v>
      </c>
      <c r="F27" s="3">
        <v>392</v>
      </c>
      <c r="G27" s="12">
        <f t="shared" si="1"/>
        <v>100</v>
      </c>
      <c r="H27" s="12">
        <f t="shared" si="2"/>
        <v>0</v>
      </c>
    </row>
    <row r="28" spans="1:8" x14ac:dyDescent="0.25">
      <c r="A28" s="1" t="s">
        <v>41</v>
      </c>
      <c r="B28" s="5" t="s">
        <v>42</v>
      </c>
      <c r="C28" s="3">
        <v>517111.14600000001</v>
      </c>
      <c r="D28" s="3">
        <v>91285.751879999996</v>
      </c>
      <c r="E28" s="12">
        <f t="shared" si="0"/>
        <v>17.653023452718227</v>
      </c>
      <c r="F28" s="3">
        <v>79272.525389999995</v>
      </c>
      <c r="G28" s="12">
        <f t="shared" si="1"/>
        <v>115.15433806466753</v>
      </c>
      <c r="H28" s="12">
        <f t="shared" si="2"/>
        <v>12013.226490000001</v>
      </c>
    </row>
    <row r="29" spans="1:8" ht="31.5" x14ac:dyDescent="0.25">
      <c r="A29" s="1" t="s">
        <v>43</v>
      </c>
      <c r="B29" s="5" t="s">
        <v>44</v>
      </c>
      <c r="C29" s="3">
        <v>88098</v>
      </c>
      <c r="D29" s="3">
        <v>20363.315999999999</v>
      </c>
      <c r="E29" s="12">
        <f t="shared" si="0"/>
        <v>23.114390792072463</v>
      </c>
      <c r="F29" s="3">
        <v>28443.811860000002</v>
      </c>
      <c r="G29" s="12">
        <f t="shared" si="1"/>
        <v>71.591374954341291</v>
      </c>
      <c r="H29" s="12">
        <f t="shared" si="2"/>
        <v>-8080.4958600000027</v>
      </c>
    </row>
    <row r="30" spans="1:8" x14ac:dyDescent="0.25">
      <c r="A30" s="1" t="s">
        <v>45</v>
      </c>
      <c r="B30" s="5" t="s">
        <v>46</v>
      </c>
      <c r="C30" s="3">
        <v>377294</v>
      </c>
      <c r="D30" s="3">
        <v>76721.764469999995</v>
      </c>
      <c r="E30" s="12">
        <f t="shared" si="0"/>
        <v>20.334742792093166</v>
      </c>
      <c r="F30" s="3">
        <v>72863.027419999999</v>
      </c>
      <c r="G30" s="12">
        <f t="shared" si="1"/>
        <v>105.2958780147266</v>
      </c>
      <c r="H30" s="12">
        <f t="shared" si="2"/>
        <v>3858.7370499999961</v>
      </c>
    </row>
    <row r="31" spans="1:8" ht="47.25" x14ac:dyDescent="0.25">
      <c r="A31" s="1" t="s">
        <v>47</v>
      </c>
      <c r="B31" s="5" t="s">
        <v>48</v>
      </c>
      <c r="C31" s="3"/>
      <c r="D31" s="3"/>
      <c r="E31" s="12"/>
      <c r="F31" s="3">
        <v>1.7234499999999999</v>
      </c>
      <c r="G31" s="12">
        <f t="shared" si="1"/>
        <v>0</v>
      </c>
      <c r="H31" s="12">
        <f t="shared" si="2"/>
        <v>-1.7234499999999999</v>
      </c>
    </row>
    <row r="32" spans="1:8" x14ac:dyDescent="0.25">
      <c r="A32" s="1" t="s">
        <v>49</v>
      </c>
      <c r="B32" s="5"/>
      <c r="C32" s="3">
        <f>SUM(C33:C39)</f>
        <v>5960829.7450000001</v>
      </c>
      <c r="D32" s="3">
        <f>SUM(D33:D39)</f>
        <v>1679184.4998999999</v>
      </c>
      <c r="E32" s="12">
        <f t="shared" si="0"/>
        <v>28.170314733590835</v>
      </c>
      <c r="F32" s="3">
        <v>1467448.25</v>
      </c>
      <c r="G32" s="12">
        <f t="shared" si="1"/>
        <v>114.42887337935086</v>
      </c>
      <c r="H32" s="12">
        <f t="shared" si="2"/>
        <v>211736.24989999994</v>
      </c>
    </row>
    <row r="33" spans="1:8" ht="47.25" x14ac:dyDescent="0.25">
      <c r="A33" s="1" t="s">
        <v>50</v>
      </c>
      <c r="B33" s="5" t="s">
        <v>51</v>
      </c>
      <c r="C33" s="3">
        <v>1459258.5349999999</v>
      </c>
      <c r="D33" s="3">
        <v>302620.64523000002</v>
      </c>
      <c r="E33" s="12">
        <f t="shared" si="0"/>
        <v>20.737973290661618</v>
      </c>
      <c r="F33" s="3">
        <v>209498.46799999999</v>
      </c>
      <c r="G33" s="12">
        <f t="shared" si="1"/>
        <v>144.45005164906505</v>
      </c>
      <c r="H33" s="12">
        <f t="shared" si="2"/>
        <v>93122.17723000003</v>
      </c>
    </row>
    <row r="34" spans="1:8" ht="31.5" x14ac:dyDescent="0.25">
      <c r="A34" s="1" t="s">
        <v>52</v>
      </c>
      <c r="B34" s="5" t="s">
        <v>53</v>
      </c>
      <c r="C34" s="3">
        <v>1489301.925</v>
      </c>
      <c r="D34" s="3">
        <v>478099.46419000003</v>
      </c>
      <c r="E34" s="12">
        <f t="shared" si="0"/>
        <v>32.102252482484374</v>
      </c>
      <c r="F34" s="3">
        <v>338047.34935999999</v>
      </c>
      <c r="G34" s="12">
        <f t="shared" si="1"/>
        <v>141.42973317056038</v>
      </c>
      <c r="H34" s="12">
        <f t="shared" si="2"/>
        <v>140052.11483000003</v>
      </c>
    </row>
    <row r="35" spans="1:8" ht="31.5" x14ac:dyDescent="0.25">
      <c r="A35" s="1" t="s">
        <v>54</v>
      </c>
      <c r="B35" s="5" t="s">
        <v>55</v>
      </c>
      <c r="C35" s="3">
        <v>1811779.1440000001</v>
      </c>
      <c r="D35" s="3">
        <v>479142.16067999997</v>
      </c>
      <c r="E35" s="12">
        <f t="shared" si="0"/>
        <v>26.44594746919109</v>
      </c>
      <c r="F35" s="3">
        <v>523551.60236999998</v>
      </c>
      <c r="G35" s="12">
        <f t="shared" si="1"/>
        <v>91.517657191961888</v>
      </c>
      <c r="H35" s="12">
        <f t="shared" si="2"/>
        <v>-44409.441690000007</v>
      </c>
    </row>
    <row r="36" spans="1:8" ht="31.5" x14ac:dyDescent="0.25">
      <c r="A36" s="1" t="s">
        <v>56</v>
      </c>
      <c r="B36" s="5" t="s">
        <v>57</v>
      </c>
      <c r="C36" s="3">
        <v>235351.07800000001</v>
      </c>
      <c r="D36" s="3">
        <v>158294.86702000001</v>
      </c>
      <c r="E36" s="12">
        <f t="shared" si="0"/>
        <v>67.259036315100289</v>
      </c>
      <c r="F36" s="3">
        <v>55124.046450000002</v>
      </c>
      <c r="G36" s="12">
        <f t="shared" si="1"/>
        <v>287.16118865399437</v>
      </c>
      <c r="H36" s="12">
        <f t="shared" si="2"/>
        <v>103170.82057000001</v>
      </c>
    </row>
    <row r="37" spans="1:8" x14ac:dyDescent="0.25">
      <c r="A37" s="1" t="s">
        <v>58</v>
      </c>
      <c r="B37" s="5" t="s">
        <v>59</v>
      </c>
      <c r="C37" s="3">
        <v>6400</v>
      </c>
      <c r="D37" s="3">
        <v>1134.94</v>
      </c>
      <c r="E37" s="12">
        <f t="shared" si="0"/>
        <v>17.733437500000001</v>
      </c>
      <c r="F37" s="3">
        <v>1095.9903999999999</v>
      </c>
      <c r="G37" s="12">
        <f t="shared" si="1"/>
        <v>103.55382674884746</v>
      </c>
      <c r="H37" s="12">
        <f t="shared" si="2"/>
        <v>38.949600000000146</v>
      </c>
    </row>
    <row r="38" spans="1:8" x14ac:dyDescent="0.25">
      <c r="A38" s="1" t="s">
        <v>60</v>
      </c>
      <c r="B38" s="5" t="s">
        <v>61</v>
      </c>
      <c r="C38" s="3">
        <v>759784.56299999997</v>
      </c>
      <c r="D38" s="3">
        <v>193770.59177999999</v>
      </c>
      <c r="E38" s="12">
        <f t="shared" si="0"/>
        <v>25.503359928095826</v>
      </c>
      <c r="F38" s="3">
        <v>296580.24862999999</v>
      </c>
      <c r="G38" s="12">
        <f t="shared" si="1"/>
        <v>65.334961675664161</v>
      </c>
      <c r="H38" s="12">
        <f t="shared" si="2"/>
        <v>-102809.65685</v>
      </c>
    </row>
    <row r="39" spans="1:8" x14ac:dyDescent="0.25">
      <c r="A39" s="1" t="s">
        <v>62</v>
      </c>
      <c r="B39" s="5" t="s">
        <v>63</v>
      </c>
      <c r="C39" s="3">
        <v>198954.5</v>
      </c>
      <c r="D39" s="3">
        <v>66121.831000000006</v>
      </c>
      <c r="E39" s="12">
        <f t="shared" si="0"/>
        <v>33.234649630945775</v>
      </c>
      <c r="F39" s="3">
        <v>43550.544560000002</v>
      </c>
      <c r="G39" s="12">
        <f t="shared" si="1"/>
        <v>151.82779381530656</v>
      </c>
      <c r="H39" s="12">
        <f t="shared" si="2"/>
        <v>22571.286440000003</v>
      </c>
    </row>
    <row r="40" spans="1:8" x14ac:dyDescent="0.25">
      <c r="A40" s="1" t="s">
        <v>64</v>
      </c>
      <c r="B40" s="5" t="s">
        <v>65</v>
      </c>
      <c r="C40" s="3">
        <v>39501777.380000003</v>
      </c>
      <c r="D40" s="3">
        <v>11221484.953</v>
      </c>
      <c r="E40" s="12">
        <f t="shared" si="0"/>
        <v>28.407544412625612</v>
      </c>
      <c r="F40" s="3">
        <v>9687661.9690000005</v>
      </c>
      <c r="G40" s="12">
        <f t="shared" si="1"/>
        <v>115.83274673402262</v>
      </c>
      <c r="H40" s="12">
        <f t="shared" si="2"/>
        <v>1533822.9839999992</v>
      </c>
    </row>
    <row r="41" spans="1:8" ht="47.25" x14ac:dyDescent="0.25">
      <c r="A41" s="1" t="s">
        <v>66</v>
      </c>
      <c r="B41" s="5" t="s">
        <v>67</v>
      </c>
      <c r="C41" s="3">
        <v>39031734.101999998</v>
      </c>
      <c r="D41" s="3">
        <v>11198337.74</v>
      </c>
      <c r="E41" s="12">
        <f t="shared" si="0"/>
        <v>28.690341327740786</v>
      </c>
      <c r="F41" s="3">
        <v>9611415.1710000001</v>
      </c>
      <c r="G41" s="12">
        <f t="shared" si="1"/>
        <v>116.51081074708057</v>
      </c>
      <c r="H41" s="12">
        <f t="shared" si="2"/>
        <v>1586922.5690000001</v>
      </c>
    </row>
    <row r="42" spans="1:8" ht="31.5" x14ac:dyDescent="0.25">
      <c r="A42" s="1" t="s">
        <v>68</v>
      </c>
      <c r="B42" s="5" t="s">
        <v>69</v>
      </c>
      <c r="C42" s="3">
        <v>17123321.699999999</v>
      </c>
      <c r="D42" s="3">
        <v>4280830.2</v>
      </c>
      <c r="E42" s="12">
        <f t="shared" si="0"/>
        <v>24.999998686002613</v>
      </c>
      <c r="F42" s="3">
        <v>5251353.8</v>
      </c>
      <c r="G42" s="12">
        <f t="shared" si="1"/>
        <v>81.518601926992616</v>
      </c>
      <c r="H42" s="12">
        <f t="shared" si="2"/>
        <v>-970523.59999999963</v>
      </c>
    </row>
    <row r="43" spans="1:8" ht="31.5" x14ac:dyDescent="0.25">
      <c r="A43" s="1" t="s">
        <v>70</v>
      </c>
      <c r="B43" s="5" t="s">
        <v>71</v>
      </c>
      <c r="C43" s="3">
        <v>17935145.842</v>
      </c>
      <c r="D43" s="3">
        <v>5666824.392</v>
      </c>
      <c r="E43" s="12">
        <f t="shared" si="0"/>
        <v>31.596199116093032</v>
      </c>
      <c r="F43" s="3">
        <v>3139037.3709999998</v>
      </c>
      <c r="G43" s="12">
        <f t="shared" si="1"/>
        <v>180.52745865190914</v>
      </c>
      <c r="H43" s="12">
        <f t="shared" si="2"/>
        <v>2527787.0210000002</v>
      </c>
    </row>
    <row r="44" spans="1:8" ht="31.5" x14ac:dyDescent="0.25">
      <c r="A44" s="1" t="s">
        <v>72</v>
      </c>
      <c r="B44" s="5" t="s">
        <v>73</v>
      </c>
      <c r="C44" s="3">
        <v>2849543.4890000001</v>
      </c>
      <c r="D44" s="3">
        <v>1038082.027</v>
      </c>
      <c r="E44" s="12">
        <f t="shared" si="0"/>
        <v>36.429766066293574</v>
      </c>
      <c r="F44" s="3">
        <v>969831.82799999998</v>
      </c>
      <c r="G44" s="12">
        <f t="shared" si="1"/>
        <v>107.03732307288227</v>
      </c>
      <c r="H44" s="12">
        <f t="shared" si="2"/>
        <v>68250.199000000022</v>
      </c>
    </row>
    <row r="45" spans="1:8" x14ac:dyDescent="0.25">
      <c r="A45" s="1" t="s">
        <v>74</v>
      </c>
      <c r="B45" s="5" t="s">
        <v>75</v>
      </c>
      <c r="C45" s="3">
        <v>1123723.071</v>
      </c>
      <c r="D45" s="3">
        <v>212601.12100000001</v>
      </c>
      <c r="E45" s="12">
        <f t="shared" si="0"/>
        <v>18.919351794638022</v>
      </c>
      <c r="F45" s="3">
        <v>251192.171</v>
      </c>
      <c r="G45" s="12">
        <f t="shared" si="1"/>
        <v>84.636842045526976</v>
      </c>
      <c r="H45" s="12">
        <f t="shared" si="2"/>
        <v>-38591.049999999988</v>
      </c>
    </row>
  </sheetData>
  <mergeCells count="9">
    <mergeCell ref="G4:H4"/>
    <mergeCell ref="A1:H1"/>
    <mergeCell ref="A4:A5"/>
    <mergeCell ref="B4:B5"/>
    <mergeCell ref="C4:C5"/>
    <mergeCell ref="D4:D5"/>
    <mergeCell ref="E4:E5"/>
    <mergeCell ref="F4:F5"/>
    <mergeCell ref="A2:H2"/>
  </mergeCells>
  <pageMargins left="0" right="0" top="0.19685039370078741" bottom="0" header="0.31496062992125984" footer="0.31496062992125984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patrusheva</dc:creator>
  <cp:lastModifiedBy>Патрушева Лариса Леонидовна</cp:lastModifiedBy>
  <cp:lastPrinted>2024-04-12T10:06:54Z</cp:lastPrinted>
  <dcterms:created xsi:type="dcterms:W3CDTF">2018-06-01T06:16:44Z</dcterms:created>
  <dcterms:modified xsi:type="dcterms:W3CDTF">2024-04-12T14:48:56Z</dcterms:modified>
</cp:coreProperties>
</file>